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becca\Downloads\"/>
    </mc:Choice>
  </mc:AlternateContent>
  <xr:revisionPtr revIDLastSave="0" documentId="8_{F70A6CC5-4001-4A37-A6CC-BBDBA5C914BD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Replacements" sheetId="1" r:id="rId1"/>
  </sheets>
  <calcPr calcId="181029"/>
</workbook>
</file>

<file path=xl/calcChain.xml><?xml version="1.0" encoding="utf-8"?>
<calcChain xmlns="http://schemas.openxmlformats.org/spreadsheetml/2006/main">
  <c r="E60" i="1" l="1"/>
  <c r="C54" i="1"/>
  <c r="C55" i="1" s="1"/>
  <c r="B54" i="1"/>
  <c r="B55" i="1" s="1"/>
  <c r="C53" i="1"/>
  <c r="B53" i="1"/>
  <c r="D52" i="1"/>
  <c r="D51" i="1"/>
  <c r="D49" i="1"/>
  <c r="D48" i="1" s="1"/>
  <c r="C45" i="1"/>
  <c r="C44" i="1"/>
  <c r="B44" i="1"/>
  <c r="B45" i="1" s="1"/>
  <c r="C43" i="1"/>
  <c r="B43" i="1"/>
  <c r="D42" i="1"/>
  <c r="D41" i="1"/>
  <c r="D39" i="1"/>
  <c r="D40" i="1" s="1"/>
  <c r="D38" i="1"/>
  <c r="C34" i="1"/>
  <c r="C35" i="1" s="1"/>
  <c r="B34" i="1"/>
  <c r="B35" i="1" s="1"/>
  <c r="C33" i="1"/>
  <c r="B33" i="1"/>
  <c r="D32" i="1"/>
  <c r="D31" i="1"/>
  <c r="D29" i="1"/>
  <c r="D28" i="1" s="1"/>
  <c r="C25" i="1"/>
  <c r="C24" i="1"/>
  <c r="B24" i="1"/>
  <c r="B25" i="1" s="1"/>
  <c r="C23" i="1"/>
  <c r="B23" i="1"/>
  <c r="D22" i="1"/>
  <c r="D21" i="1"/>
  <c r="D19" i="1"/>
  <c r="D20" i="1" s="1"/>
  <c r="C14" i="1"/>
  <c r="B14" i="1"/>
  <c r="D13" i="1"/>
  <c r="D12" i="1"/>
  <c r="D10" i="1"/>
  <c r="D15" i="1" s="1"/>
  <c r="D43" i="1" l="1"/>
  <c r="D14" i="1"/>
  <c r="D23" i="1"/>
  <c r="D18" i="1"/>
  <c r="D30" i="1"/>
  <c r="D34" i="1" s="1"/>
  <c r="D35" i="1" s="1"/>
  <c r="D44" i="1"/>
  <c r="D45" i="1" s="1"/>
  <c r="D50" i="1"/>
  <c r="D56" i="1"/>
  <c r="D11" i="1"/>
  <c r="D24" i="1" s="1"/>
  <c r="D25" i="1" s="1"/>
  <c r="D33" i="1"/>
  <c r="D53" i="1"/>
  <c r="D61" i="1" s="1"/>
  <c r="D9" i="1"/>
  <c r="D54" i="1" l="1"/>
  <c r="D55" i="1" s="1"/>
  <c r="D60" i="1" s="1"/>
</calcChain>
</file>

<file path=xl/sharedStrings.xml><?xml version="1.0" encoding="utf-8"?>
<sst xmlns="http://schemas.openxmlformats.org/spreadsheetml/2006/main" count="64" uniqueCount="37">
  <si>
    <t>Replacement Hind Performance Analysis Sheet</t>
  </si>
  <si>
    <t>Farm:</t>
  </si>
  <si>
    <t>Year:</t>
  </si>
  <si>
    <t>Line 1</t>
  </si>
  <si>
    <t>Line 2</t>
  </si>
  <si>
    <t>Total</t>
  </si>
  <si>
    <t>Target</t>
  </si>
  <si>
    <t>Weaning/Purchase Info</t>
  </si>
  <si>
    <t>Start</t>
  </si>
  <si>
    <t>Weigh Date</t>
  </si>
  <si>
    <t>Number</t>
  </si>
  <si>
    <t>Weight</t>
  </si>
  <si>
    <t>Minimum Target Weight (kg)</t>
  </si>
  <si>
    <t>Number below Minimum Target</t>
  </si>
  <si>
    <t>Proportion below Minimum Target</t>
  </si>
  <si>
    <t>Start Price/Head</t>
  </si>
  <si>
    <t>1 June</t>
  </si>
  <si>
    <t>Autumn Lwt Gain</t>
  </si>
  <si>
    <t>Weight Adjusted to 1 June</t>
  </si>
  <si>
    <t>1 September</t>
  </si>
  <si>
    <t>1 Sept</t>
  </si>
  <si>
    <t>Winter Lwt Gain</t>
  </si>
  <si>
    <t>Weight Adjusted to 1 Sept</t>
  </si>
  <si>
    <t>1 November</t>
  </si>
  <si>
    <t>1 Nov</t>
  </si>
  <si>
    <t>Spring Lwt Gain</t>
  </si>
  <si>
    <t>Weight Adjusted to 1 Nov</t>
  </si>
  <si>
    <t>1 February</t>
  </si>
  <si>
    <t>1 Feb</t>
  </si>
  <si>
    <t>Summer Liveweigh Gain</t>
  </si>
  <si>
    <t>Weight adjusted to 1 February</t>
  </si>
  <si>
    <t>Value $/hd</t>
  </si>
  <si>
    <t>Replacement KPIs</t>
  </si>
  <si>
    <t>Actual</t>
  </si>
  <si>
    <t>Mating Weight – 1 February Weight</t>
  </si>
  <si>
    <t>Proportion over Minimum Target for Mating (eg 80% of Mature Weight)</t>
  </si>
  <si>
    <t>Notes for 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</si>
</sst>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;\-&quot;$&quot;#,##0"/>
    <numFmt numFmtId="6" formatCode="&quot;$&quot;#,##0;[Red]\-&quot;$&quot;#,##0"/>
    <numFmt numFmtId="7" formatCode="&quot;$&quot;#,##0.00;\-&quot;$&quot;#,##0.00"/>
    <numFmt numFmtId="164" formatCode="0.0"/>
  </numFmts>
  <fonts count="10" x14ac:knownFonts="1">
    <font>
      <sz val="10"/>
      <name val="Arial"/>
    </font>
    <font>
      <b/>
      <sz val="16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u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theme="9" tint="-0.499984740745262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indexed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>
      <alignment vertical="top"/>
    </xf>
    <xf numFmtId="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</cellStyleXfs>
  <cellXfs count="89">
    <xf numFmtId="0" fontId="0" fillId="0" borderId="0" xfId="0">
      <alignment vertical="top"/>
    </xf>
    <xf numFmtId="0" fontId="1" fillId="2" borderId="0" xfId="0" applyFont="1" applyFill="1" applyAlignment="1" applyProtection="1"/>
    <xf numFmtId="0" fontId="2" fillId="2" borderId="0" xfId="0" applyFont="1" applyFill="1" applyAlignment="1" applyProtection="1"/>
    <xf numFmtId="0" fontId="2" fillId="2" borderId="0" xfId="0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1" fillId="2" borderId="0" xfId="0" applyFont="1" applyFill="1" applyBorder="1" applyAlignment="1" applyProtection="1"/>
    <xf numFmtId="0" fontId="2" fillId="2" borderId="0" xfId="0" applyFont="1" applyFill="1" applyBorder="1" applyAlignment="1" applyProtection="1">
      <alignment horizontal="center"/>
    </xf>
    <xf numFmtId="0" fontId="3" fillId="3" borderId="0" xfId="0" applyFont="1" applyFill="1" applyAlignment="1" applyProtection="1">
      <protection locked="0"/>
    </xf>
    <xf numFmtId="0" fontId="1" fillId="2" borderId="0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4" fillId="3" borderId="0" xfId="0" applyFont="1" applyFill="1" applyBorder="1" applyAlignment="1" applyProtection="1"/>
    <xf numFmtId="0" fontId="2" fillId="2" borderId="0" xfId="0" applyFont="1" applyFill="1" applyBorder="1" applyAlignment="1" applyProtection="1"/>
    <xf numFmtId="0" fontId="2" fillId="2" borderId="2" xfId="0" applyFont="1" applyFill="1" applyBorder="1" applyAlignment="1" applyProtection="1">
      <alignment horizontal="center"/>
    </xf>
    <xf numFmtId="0" fontId="2" fillId="2" borderId="3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/>
    <xf numFmtId="0" fontId="2" fillId="2" borderId="2" xfId="0" applyFont="1" applyFill="1" applyBorder="1" applyAlignment="1" applyProtection="1"/>
    <xf numFmtId="0" fontId="2" fillId="2" borderId="5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/>
    <xf numFmtId="14" fontId="2" fillId="0" borderId="7" xfId="0" applyNumberFormat="1" applyFont="1" applyFill="1" applyBorder="1" applyAlignment="1" applyProtection="1">
      <protection locked="0"/>
    </xf>
    <xf numFmtId="14" fontId="2" fillId="2" borderId="7" xfId="0" applyNumberFormat="1" applyFont="1" applyFill="1" applyBorder="1" applyAlignment="1" applyProtection="1"/>
    <xf numFmtId="0" fontId="8" fillId="0" borderId="8" xfId="0" applyFont="1" applyFill="1" applyBorder="1" applyAlignment="1" applyProtection="1">
      <protection locked="0"/>
    </xf>
    <xf numFmtId="0" fontId="7" fillId="2" borderId="9" xfId="0" applyFont="1" applyFill="1" applyBorder="1" applyAlignment="1" applyProtection="1"/>
    <xf numFmtId="0" fontId="2" fillId="0" borderId="10" xfId="0" applyFont="1" applyFill="1" applyBorder="1" applyAlignment="1" applyProtection="1">
      <protection locked="0"/>
    </xf>
    <xf numFmtId="0" fontId="2" fillId="2" borderId="10" xfId="0" applyFont="1" applyFill="1" applyBorder="1" applyAlignment="1" applyProtection="1"/>
    <xf numFmtId="0" fontId="8" fillId="0" borderId="11" xfId="0" applyFont="1" applyFill="1" applyBorder="1" applyAlignment="1" applyProtection="1">
      <protection locked="0"/>
    </xf>
    <xf numFmtId="164" fontId="2" fillId="2" borderId="12" xfId="0" applyNumberFormat="1" applyFont="1" applyFill="1" applyBorder="1" applyAlignment="1" applyProtection="1"/>
    <xf numFmtId="0" fontId="2" fillId="2" borderId="9" xfId="0" applyFont="1" applyFill="1" applyBorder="1" applyAlignment="1" applyProtection="1"/>
    <xf numFmtId="0" fontId="2" fillId="0" borderId="12" xfId="0" applyFont="1" applyFill="1" applyBorder="1" applyAlignment="1" applyProtection="1">
      <protection locked="0"/>
    </xf>
    <xf numFmtId="0" fontId="2" fillId="0" borderId="13" xfId="0" applyFont="1" applyFill="1" applyBorder="1" applyAlignment="1" applyProtection="1">
      <protection locked="0"/>
    </xf>
    <xf numFmtId="0" fontId="2" fillId="2" borderId="12" xfId="0" applyFont="1" applyFill="1" applyBorder="1" applyAlignment="1" applyProtection="1"/>
    <xf numFmtId="0" fontId="2" fillId="0" borderId="14" xfId="0" applyFont="1" applyFill="1" applyBorder="1" applyAlignment="1" applyProtection="1">
      <protection locked="0"/>
    </xf>
    <xf numFmtId="0" fontId="2" fillId="2" borderId="15" xfId="0" applyFont="1" applyFill="1" applyBorder="1" applyAlignment="1" applyProtection="1"/>
    <xf numFmtId="9" fontId="2" fillId="2" borderId="5" xfId="2" applyNumberFormat="1" applyFont="1" applyFill="1" applyBorder="1" applyAlignment="1" applyProtection="1">
      <alignment horizontal="right"/>
    </xf>
    <xf numFmtId="0" fontId="2" fillId="4" borderId="16" xfId="0" applyFont="1" applyFill="1" applyBorder="1" applyAlignment="1" applyProtection="1">
      <protection locked="0"/>
    </xf>
    <xf numFmtId="6" fontId="2" fillId="0" borderId="5" xfId="0" applyNumberFormat="1" applyFont="1" applyFill="1" applyBorder="1" applyAlignment="1" applyProtection="1">
      <alignment horizontal="right"/>
      <protection locked="0"/>
    </xf>
    <xf numFmtId="5" fontId="2" fillId="2" borderId="5" xfId="1" applyNumberFormat="1" applyFont="1" applyFill="1" applyBorder="1" applyAlignment="1" applyProtection="1">
      <alignment horizontal="right"/>
    </xf>
    <xf numFmtId="0" fontId="2" fillId="0" borderId="16" xfId="0" applyFont="1" applyFill="1" applyBorder="1" applyAlignment="1" applyProtection="1">
      <protection locked="0"/>
    </xf>
    <xf numFmtId="16" fontId="6" fillId="2" borderId="4" xfId="0" quotePrefix="1" applyNumberFormat="1" applyFont="1" applyFill="1" applyBorder="1" applyAlignment="1" applyProtection="1"/>
    <xf numFmtId="14" fontId="2" fillId="2" borderId="17" xfId="0" applyNumberFormat="1" applyFont="1" applyFill="1" applyBorder="1" applyAlignment="1" applyProtection="1"/>
    <xf numFmtId="0" fontId="2" fillId="2" borderId="17" xfId="0" applyFont="1" applyFill="1" applyBorder="1" applyAlignment="1" applyProtection="1"/>
    <xf numFmtId="16" fontId="2" fillId="2" borderId="2" xfId="0" quotePrefix="1" applyNumberFormat="1" applyFont="1" applyFill="1" applyBorder="1" applyAlignment="1" applyProtection="1">
      <alignment horizontal="center"/>
    </xf>
    <xf numFmtId="14" fontId="2" fillId="0" borderId="18" xfId="0" applyNumberFormat="1" applyFont="1" applyFill="1" applyBorder="1" applyAlignment="1" applyProtection="1">
      <protection locked="0"/>
    </xf>
    <xf numFmtId="1" fontId="2" fillId="2" borderId="10" xfId="0" applyNumberFormat="1" applyFont="1" applyFill="1" applyBorder="1" applyAlignment="1" applyProtection="1"/>
    <xf numFmtId="0" fontId="2" fillId="2" borderId="11" xfId="0" applyFont="1" applyFill="1" applyBorder="1" applyAlignment="1" applyProtection="1">
      <protection locked="0"/>
    </xf>
    <xf numFmtId="164" fontId="2" fillId="2" borderId="5" xfId="0" applyNumberFormat="1" applyFont="1" applyFill="1" applyBorder="1" applyAlignment="1" applyProtection="1"/>
    <xf numFmtId="0" fontId="2" fillId="2" borderId="16" xfId="0" applyFont="1" applyFill="1" applyBorder="1" applyAlignment="1" applyProtection="1">
      <protection locked="0"/>
    </xf>
    <xf numFmtId="0" fontId="6" fillId="2" borderId="4" xfId="0" quotePrefix="1" applyFont="1" applyFill="1" applyBorder="1" applyAlignment="1" applyProtection="1"/>
    <xf numFmtId="0" fontId="2" fillId="2" borderId="2" xfId="0" quotePrefix="1" applyFont="1" applyFill="1" applyBorder="1" applyAlignment="1" applyProtection="1">
      <alignment horizontal="center"/>
    </xf>
    <xf numFmtId="0" fontId="2" fillId="0" borderId="8" xfId="0" applyFont="1" applyFill="1" applyBorder="1" applyAlignment="1" applyProtection="1">
      <protection locked="0"/>
    </xf>
    <xf numFmtId="0" fontId="2" fillId="0" borderId="11" xfId="0" applyFont="1" applyFill="1" applyBorder="1" applyAlignment="1" applyProtection="1">
      <protection locked="0"/>
    </xf>
    <xf numFmtId="9" fontId="2" fillId="2" borderId="5" xfId="2" applyNumberFormat="1" applyFont="1" applyFill="1" applyBorder="1" applyAlignment="1" applyProtection="1">
      <alignment horizontal="right"/>
      <protection locked="0"/>
    </xf>
    <xf numFmtId="1" fontId="2" fillId="2" borderId="10" xfId="0" applyNumberFormat="1" applyFont="1" applyFill="1" applyBorder="1" applyAlignment="1" applyProtection="1">
      <protection locked="0"/>
    </xf>
    <xf numFmtId="164" fontId="2" fillId="2" borderId="5" xfId="0" applyNumberFormat="1" applyFont="1" applyFill="1" applyBorder="1" applyAlignment="1" applyProtection="1">
      <protection locked="0"/>
    </xf>
    <xf numFmtId="0" fontId="2" fillId="2" borderId="19" xfId="0" applyFont="1" applyFill="1" applyBorder="1" applyAlignment="1" applyProtection="1"/>
    <xf numFmtId="164" fontId="2" fillId="2" borderId="20" xfId="0" applyNumberFormat="1" applyFont="1" applyFill="1" applyBorder="1" applyAlignment="1" applyProtection="1"/>
    <xf numFmtId="164" fontId="2" fillId="2" borderId="21" xfId="0" applyNumberFormat="1" applyFont="1" applyFill="1" applyBorder="1" applyAlignment="1" applyProtection="1"/>
    <xf numFmtId="0" fontId="2" fillId="2" borderId="22" xfId="0" applyFont="1" applyFill="1" applyBorder="1" applyAlignment="1" applyProtection="1">
      <protection locked="0"/>
    </xf>
    <xf numFmtId="0" fontId="2" fillId="2" borderId="4" xfId="0" applyFont="1" applyFill="1" applyBorder="1" applyAlignment="1" applyProtection="1"/>
    <xf numFmtId="5" fontId="2" fillId="0" borderId="2" xfId="1" applyNumberFormat="1" applyFont="1" applyFill="1" applyBorder="1" applyAlignment="1" applyProtection="1">
      <protection locked="0"/>
    </xf>
    <xf numFmtId="7" fontId="2" fillId="0" borderId="17" xfId="1" applyFont="1" applyFill="1" applyBorder="1" applyAlignment="1" applyProtection="1">
      <protection locked="0"/>
    </xf>
    <xf numFmtId="5" fontId="2" fillId="2" borderId="2" xfId="1" applyNumberFormat="1" applyFont="1" applyFill="1" applyBorder="1" applyAlignment="1" applyProtection="1"/>
    <xf numFmtId="0" fontId="2" fillId="0" borderId="23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/>
    <xf numFmtId="0" fontId="9" fillId="2" borderId="0" xfId="0" applyFont="1" applyFill="1" applyAlignment="1" applyProtection="1">
      <alignment horizontal="center"/>
      <protection locked="0"/>
    </xf>
    <xf numFmtId="0" fontId="9" fillId="2" borderId="6" xfId="0" applyFont="1" applyFill="1" applyBorder="1" applyAlignment="1" applyProtection="1"/>
    <xf numFmtId="0" fontId="2" fillId="2" borderId="18" xfId="0" applyFont="1" applyFill="1" applyBorder="1" applyAlignment="1" applyProtection="1"/>
    <xf numFmtId="164" fontId="9" fillId="2" borderId="8" xfId="0" applyNumberFormat="1" applyFont="1" applyFill="1" applyBorder="1" applyAlignment="1" applyProtection="1"/>
    <xf numFmtId="0" fontId="2" fillId="2" borderId="7" xfId="0" applyFont="1" applyFill="1" applyBorder="1" applyAlignment="1" applyProtection="1">
      <protection locked="0"/>
    </xf>
    <xf numFmtId="0" fontId="9" fillId="2" borderId="15" xfId="0" applyFont="1" applyFill="1" applyBorder="1" applyAlignment="1" applyProtection="1"/>
    <xf numFmtId="0" fontId="2" fillId="2" borderId="24" xfId="0" applyFont="1" applyFill="1" applyBorder="1" applyAlignment="1" applyProtection="1"/>
    <xf numFmtId="9" fontId="9" fillId="2" borderId="16" xfId="0" applyNumberFormat="1" applyFont="1" applyFill="1" applyBorder="1" applyAlignment="1" applyProtection="1"/>
    <xf numFmtId="9" fontId="2" fillId="0" borderId="5" xfId="0" applyNumberFormat="1" applyFont="1" applyFill="1" applyBorder="1" applyAlignment="1" applyProtection="1">
      <protection locked="0"/>
    </xf>
    <xf numFmtId="0" fontId="9" fillId="0" borderId="0" xfId="0" applyFont="1" applyBorder="1" applyAlignment="1" applyProtection="1"/>
    <xf numFmtId="0" fontId="2" fillId="0" borderId="0" xfId="0" applyFont="1" applyFill="1" applyBorder="1" applyAlignment="1" applyProtection="1">
      <protection locked="0"/>
    </xf>
    <xf numFmtId="9" fontId="9" fillId="0" borderId="0" xfId="0" applyNumberFormat="1" applyFont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6" fillId="0" borderId="0" xfId="0" applyFont="1" applyAlignment="1" applyProtection="1">
      <protection locked="0"/>
    </xf>
    <xf numFmtId="0" fontId="2" fillId="0" borderId="25" xfId="0" applyFont="1" applyBorder="1" applyAlignment="1" applyProtection="1">
      <protection locked="0"/>
    </xf>
    <xf numFmtId="0" fontId="2" fillId="0" borderId="26" xfId="0" applyFont="1" applyBorder="1" applyAlignment="1" applyProtection="1">
      <protection locked="0"/>
    </xf>
    <xf numFmtId="0" fontId="2" fillId="0" borderId="27" xfId="0" applyFont="1" applyBorder="1" applyAlignment="1" applyProtection="1">
      <protection locked="0"/>
    </xf>
    <xf numFmtId="0" fontId="2" fillId="0" borderId="28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0" fontId="2" fillId="0" borderId="29" xfId="0" applyFont="1" applyBorder="1" applyAlignment="1" applyProtection="1">
      <protection locked="0"/>
    </xf>
    <xf numFmtId="0" fontId="2" fillId="0" borderId="15" xfId="0" applyFont="1" applyBorder="1" applyAlignment="1" applyProtection="1">
      <protection locked="0"/>
    </xf>
    <xf numFmtId="0" fontId="2" fillId="0" borderId="24" xfId="0" applyFont="1" applyBorder="1" applyAlignment="1" applyProtection="1">
      <protection locked="0"/>
    </xf>
    <xf numFmtId="0" fontId="2" fillId="0" borderId="16" xfId="0" applyFont="1" applyBorder="1" applyAlignment="1" applyProtection="1">
      <protection locked="0"/>
    </xf>
    <xf numFmtId="0" fontId="2" fillId="0" borderId="0" xfId="0" applyNumberFormat="1" applyFont="1" applyAlignment="1" applyProtection="1">
      <protection locked="0"/>
    </xf>
  </cellXfs>
  <cellStyles count="7">
    <cellStyle name="Comma0" xfId="3" xr:uid="{00000000-0005-0000-0000-000000000000}"/>
    <cellStyle name="Currency" xfId="1" builtinId="4"/>
    <cellStyle name="Currency0" xfId="4" xr:uid="{00000000-0005-0000-0000-000002000000}"/>
    <cellStyle name="Date" xfId="5" xr:uid="{00000000-0005-0000-0000-000003000000}"/>
    <cellStyle name="Fixed" xfId="6" xr:uid="{00000000-0005-0000-0000-000004000000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Replacement Target Liveweights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4661333778902"/>
          <c:y val="0.17171296296296296"/>
          <c:w val="0.79573048726999318"/>
          <c:h val="0.60977653834937295"/>
        </c:manualLayout>
      </c:layout>
      <c:lineChart>
        <c:grouping val="standard"/>
        <c:varyColors val="0"/>
        <c:ser>
          <c:idx val="0"/>
          <c:order val="0"/>
          <c:tx>
            <c:v>Target Weight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(Replacements!$E$8,Replacements!$E$17,Replacements!$E$27,Replacements!$E$37,Replacements!$E$47)</c:f>
              <c:strCache>
                <c:ptCount val="5"/>
                <c:pt idx="0">
                  <c:v>Start</c:v>
                </c:pt>
                <c:pt idx="1">
                  <c:v>1 June</c:v>
                </c:pt>
                <c:pt idx="2">
                  <c:v>1 Sept</c:v>
                </c:pt>
                <c:pt idx="3">
                  <c:v>1 Nov</c:v>
                </c:pt>
                <c:pt idx="4">
                  <c:v>1 Feb</c:v>
                </c:pt>
              </c:strCache>
            </c:strRef>
          </c:cat>
          <c:val>
            <c:numRef>
              <c:f>(Replacements!$E$11,Replacements!$E$20,Replacements!$E$30,Replacements!$E$40,Replacements!$E$50)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F-4493-ABCB-90F33573046F}"/>
            </c:ext>
          </c:extLst>
        </c:ser>
        <c:ser>
          <c:idx val="1"/>
          <c:order val="1"/>
          <c:tx>
            <c:v>Actual Liveweight (adjusted)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(Replacements!$E$8,Replacements!$E$17,Replacements!$E$27,Replacements!$E$37,Replacements!$E$47)</c:f>
              <c:strCache>
                <c:ptCount val="5"/>
                <c:pt idx="0">
                  <c:v>Start</c:v>
                </c:pt>
                <c:pt idx="1">
                  <c:v>1 June</c:v>
                </c:pt>
                <c:pt idx="2">
                  <c:v>1 Sept</c:v>
                </c:pt>
                <c:pt idx="3">
                  <c:v>1 Nov</c:v>
                </c:pt>
                <c:pt idx="4">
                  <c:v>1 Feb</c:v>
                </c:pt>
              </c:strCache>
            </c:strRef>
          </c:cat>
          <c:val>
            <c:numRef>
              <c:f>(Replacements!$D$11,Replacements!$D$25,Replacements!$D$35,Replacements!$D$45,Replacements!$D$55)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F-4493-ABCB-90F33573046F}"/>
            </c:ext>
          </c:extLst>
        </c:ser>
        <c:ser>
          <c:idx val="2"/>
          <c:order val="2"/>
          <c:tx>
            <c:v>Minimum Lwt (Actual)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(Replacements!$E$8,Replacements!$E$17,Replacements!$E$27,Replacements!$E$37,Replacements!$E$47)</c:f>
              <c:strCache>
                <c:ptCount val="5"/>
                <c:pt idx="0">
                  <c:v>Start</c:v>
                </c:pt>
                <c:pt idx="1">
                  <c:v>1 June</c:v>
                </c:pt>
                <c:pt idx="2">
                  <c:v>1 Sept</c:v>
                </c:pt>
                <c:pt idx="3">
                  <c:v>1 Nov</c:v>
                </c:pt>
                <c:pt idx="4">
                  <c:v>1 Feb</c:v>
                </c:pt>
              </c:strCache>
            </c:strRef>
          </c:cat>
          <c:val>
            <c:numRef>
              <c:f>(Replacements!$D$12,Replacements!$D$21,Replacements!$D$31,Replacements!$D$41,Replacements!$D$51)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F-4493-ABCB-90F335730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85088"/>
        <c:axId val="141386880"/>
      </c:lineChart>
      <c:catAx>
        <c:axId val="1413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E3E3E3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86880"/>
        <c:crosses val="autoZero"/>
        <c:auto val="1"/>
        <c:lblAlgn val="ctr"/>
        <c:lblOffset val="100"/>
        <c:noMultiLvlLbl val="0"/>
      </c:catAx>
      <c:valAx>
        <c:axId val="14138688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Liveweight (kg)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8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28664978435484E-2"/>
          <c:y val="0.89595610503438206"/>
          <c:w val="0.85178510663553997"/>
          <c:h val="7.692557095521429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Replacements -</a:t>
            </a:r>
            <a:r>
              <a:rPr lang="en-US" baseline="0"/>
              <a:t> Proportion Below Minimum </a:t>
            </a:r>
            <a:r>
              <a:rPr lang="en-US"/>
              <a:t>Targets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45614634396296"/>
          <c:y val="0.25083333333333335"/>
          <c:w val="0.73982794450042988"/>
          <c:h val="0.56306357538640994"/>
        </c:manualLayout>
      </c:layout>
      <c:lineChart>
        <c:grouping val="standard"/>
        <c:varyColors val="0"/>
        <c:ser>
          <c:idx val="0"/>
          <c:order val="0"/>
          <c:tx>
            <c:v>Proportion Below Minimum Targets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(Replacements!$E$8,Replacements!$E$17,Replacements!$E$27,Replacements!$E$37,Replacements!$E$47)</c:f>
              <c:strCache>
                <c:ptCount val="5"/>
                <c:pt idx="0">
                  <c:v>Start</c:v>
                </c:pt>
                <c:pt idx="1">
                  <c:v>1 June</c:v>
                </c:pt>
                <c:pt idx="2">
                  <c:v>1 Sept</c:v>
                </c:pt>
                <c:pt idx="3">
                  <c:v>1 Nov</c:v>
                </c:pt>
                <c:pt idx="4">
                  <c:v>1 Feb</c:v>
                </c:pt>
              </c:strCache>
            </c:strRef>
          </c:cat>
          <c:val>
            <c:numRef>
              <c:f>(Replacements!$D$14,Replacements!$D$23,Replacements!$D$33,Replacements!$D$43,Replacements!$D$53)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A-4B2B-B525-9230E21A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9552"/>
        <c:axId val="141401088"/>
      </c:lineChart>
      <c:catAx>
        <c:axId val="1413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E3E3E3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401088"/>
        <c:crosses val="autoZero"/>
        <c:auto val="1"/>
        <c:lblAlgn val="ctr"/>
        <c:lblOffset val="100"/>
        <c:noMultiLvlLbl val="0"/>
      </c:catAx>
      <c:valAx>
        <c:axId val="141401088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below Target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99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77359648225801"/>
          <c:y val="0.89595610503438206"/>
          <c:w val="0.52469209530626904"/>
          <c:h val="7.692557095521429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62</xdr:row>
      <xdr:rowOff>63500</xdr:rowOff>
    </xdr:from>
    <xdr:to>
      <xdr:col>1</xdr:col>
      <xdr:colOff>1714500</xdr:colOff>
      <xdr:row>75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1841500</xdr:colOff>
      <xdr:row>62</xdr:row>
      <xdr:rowOff>63500</xdr:rowOff>
    </xdr:from>
    <xdr:to>
      <xdr:col>5</xdr:col>
      <xdr:colOff>355600</xdr:colOff>
      <xdr:row>75</xdr:row>
      <xdr:rowOff>25400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1968500</xdr:colOff>
      <xdr:row>0</xdr:row>
      <xdr:rowOff>215900</xdr:rowOff>
    </xdr:from>
    <xdr:to>
      <xdr:col>4</xdr:col>
      <xdr:colOff>939800</xdr:colOff>
      <xdr:row>4</xdr:row>
      <xdr:rowOff>56881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0525" y="215900"/>
          <a:ext cx="2047875" cy="783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81"/>
  <sheetViews>
    <sheetView showGridLines="0" tabSelected="1" showWhiteSpace="0" view="pageLayout" topLeftCell="A43" workbookViewId="0">
      <selection activeCell="B48" sqref="B48"/>
    </sheetView>
  </sheetViews>
  <sheetFormatPr defaultColWidth="9.109375" defaultRowHeight="15" x14ac:dyDescent="0.25"/>
  <cols>
    <col min="1" max="1" width="44" style="4" customWidth="1"/>
    <col min="2" max="3" width="26.109375" style="4" customWidth="1"/>
    <col min="4" max="5" width="15.6640625" style="4" customWidth="1"/>
    <col min="6" max="16384" width="9.109375" style="4"/>
  </cols>
  <sheetData>
    <row r="1" spans="1:5" ht="21" x14ac:dyDescent="0.4">
      <c r="A1" s="1" t="s">
        <v>0</v>
      </c>
      <c r="B1" s="2"/>
      <c r="C1" s="3"/>
      <c r="D1" s="3"/>
      <c r="E1" s="3"/>
    </row>
    <row r="2" spans="1:5" ht="12" customHeight="1" x14ac:dyDescent="0.4">
      <c r="A2" s="5"/>
      <c r="B2" s="6"/>
      <c r="C2" s="7"/>
      <c r="D2" s="7"/>
      <c r="E2" s="7"/>
    </row>
    <row r="3" spans="1:5" ht="21.6" thickBot="1" x14ac:dyDescent="0.45">
      <c r="A3" s="8" t="s">
        <v>1</v>
      </c>
      <c r="B3" s="9"/>
      <c r="C3" s="10"/>
      <c r="D3" s="11"/>
      <c r="E3" s="10"/>
    </row>
    <row r="4" spans="1:5" ht="21.6" thickTop="1" x14ac:dyDescent="0.4">
      <c r="A4" s="8" t="s">
        <v>2</v>
      </c>
      <c r="B4" s="88">
        <v>2018</v>
      </c>
      <c r="C4" s="10"/>
      <c r="D4" s="11"/>
      <c r="E4" s="10"/>
    </row>
    <row r="5" spans="1:5" ht="21" x14ac:dyDescent="0.4">
      <c r="A5" s="5"/>
      <c r="B5" s="12"/>
      <c r="C5" s="10"/>
      <c r="D5" s="11"/>
      <c r="E5" s="10"/>
    </row>
    <row r="6" spans="1:5" ht="10.5" customHeight="1" thickBot="1" x14ac:dyDescent="0.3">
      <c r="A6" s="13"/>
      <c r="B6" s="13"/>
      <c r="C6" s="3"/>
      <c r="D6" s="3"/>
      <c r="E6" s="3"/>
    </row>
    <row r="7" spans="1:5" ht="15.6" thickBot="1" x14ac:dyDescent="0.3">
      <c r="A7" s="2"/>
      <c r="B7" s="14" t="s">
        <v>3</v>
      </c>
      <c r="C7" s="15" t="s">
        <v>4</v>
      </c>
      <c r="D7" s="15" t="s">
        <v>5</v>
      </c>
      <c r="E7" s="15" t="s">
        <v>6</v>
      </c>
    </row>
    <row r="8" spans="1:5" ht="18" thickBot="1" x14ac:dyDescent="0.35">
      <c r="A8" s="16" t="s">
        <v>7</v>
      </c>
      <c r="B8" s="17" t="s">
        <v>8</v>
      </c>
      <c r="C8" s="17"/>
      <c r="D8" s="17"/>
      <c r="E8" s="18" t="s">
        <v>8</v>
      </c>
    </row>
    <row r="9" spans="1:5" ht="15.6" x14ac:dyDescent="0.3">
      <c r="A9" s="19" t="s">
        <v>9</v>
      </c>
      <c r="B9" s="20"/>
      <c r="C9" s="20"/>
      <c r="D9" s="21" t="str">
        <f>IFERROR(((B9*B10)+(C9*C10))/D10, " ")</f>
        <v xml:space="preserve"> </v>
      </c>
      <c r="E9" s="22"/>
    </row>
    <row r="10" spans="1:5" ht="15.6" x14ac:dyDescent="0.3">
      <c r="A10" s="23" t="s">
        <v>10</v>
      </c>
      <c r="B10" s="24"/>
      <c r="C10" s="24"/>
      <c r="D10" s="25">
        <f>SUM(B10:C10)</f>
        <v>0</v>
      </c>
      <c r="E10" s="26"/>
    </row>
    <row r="11" spans="1:5" ht="15.6" x14ac:dyDescent="0.3">
      <c r="A11" s="23" t="s">
        <v>11</v>
      </c>
      <c r="B11" s="24"/>
      <c r="C11" s="24"/>
      <c r="D11" s="27" t="str">
        <f>IFERROR(((B11*B10)+(C11*C10))/D10, "")</f>
        <v/>
      </c>
      <c r="E11" s="26"/>
    </row>
    <row r="12" spans="1:5" x14ac:dyDescent="0.25">
      <c r="A12" s="28" t="s">
        <v>12</v>
      </c>
      <c r="B12" s="29"/>
      <c r="C12" s="30"/>
      <c r="D12" s="31">
        <f>B12</f>
        <v>0</v>
      </c>
      <c r="E12" s="26"/>
    </row>
    <row r="13" spans="1:5" x14ac:dyDescent="0.25">
      <c r="A13" s="28" t="s">
        <v>13</v>
      </c>
      <c r="B13" s="24"/>
      <c r="C13" s="32"/>
      <c r="D13" s="25">
        <f>B13+C13</f>
        <v>0</v>
      </c>
      <c r="E13" s="26"/>
    </row>
    <row r="14" spans="1:5" ht="15.6" thickBot="1" x14ac:dyDescent="0.3">
      <c r="A14" s="33" t="s">
        <v>14</v>
      </c>
      <c r="B14" s="34" t="str">
        <f>IFERROR(B13/B10, "0")</f>
        <v>0</v>
      </c>
      <c r="C14" s="34" t="str">
        <f>IFERROR(C13/C10, "0")</f>
        <v>0</v>
      </c>
      <c r="D14" s="34" t="str">
        <f>IFERROR(D13/D10, "0")</f>
        <v>0</v>
      </c>
      <c r="E14" s="35"/>
    </row>
    <row r="15" spans="1:5" ht="15.6" thickBot="1" x14ac:dyDescent="0.3">
      <c r="A15" s="33" t="s">
        <v>15</v>
      </c>
      <c r="B15" s="36"/>
      <c r="C15" s="36"/>
      <c r="D15" s="37" t="str">
        <f>IFERROR(((B15*B10)+(C15*C10))/D10, "0")</f>
        <v>0</v>
      </c>
      <c r="E15" s="38"/>
    </row>
    <row r="16" spans="1:5" ht="15.6" thickBot="1" x14ac:dyDescent="0.3">
      <c r="A16" s="2"/>
      <c r="B16" s="3"/>
      <c r="C16" s="3"/>
      <c r="D16" s="2"/>
      <c r="E16" s="3"/>
    </row>
    <row r="17" spans="1:5" ht="18" thickBot="1" x14ac:dyDescent="0.35">
      <c r="A17" s="39" t="s">
        <v>16</v>
      </c>
      <c r="B17" s="40">
        <v>43252</v>
      </c>
      <c r="C17" s="41"/>
      <c r="D17" s="41"/>
      <c r="E17" s="42" t="s">
        <v>16</v>
      </c>
    </row>
    <row r="18" spans="1:5" ht="15.6" x14ac:dyDescent="0.3">
      <c r="A18" s="19" t="s">
        <v>9</v>
      </c>
      <c r="B18" s="20"/>
      <c r="C18" s="43"/>
      <c r="D18" s="21" t="str">
        <f>IFERROR(((B18*B19)+(C18*C19))/D19, " ")</f>
        <v xml:space="preserve"> </v>
      </c>
      <c r="E18" s="22"/>
    </row>
    <row r="19" spans="1:5" ht="15.6" x14ac:dyDescent="0.3">
      <c r="A19" s="23" t="s">
        <v>10</v>
      </c>
      <c r="B19" s="24"/>
      <c r="C19" s="32"/>
      <c r="D19" s="25">
        <f>SUM(B19:C19)</f>
        <v>0</v>
      </c>
      <c r="E19" s="26"/>
    </row>
    <row r="20" spans="1:5" ht="15.6" x14ac:dyDescent="0.3">
      <c r="A20" s="23" t="s">
        <v>11</v>
      </c>
      <c r="B20" s="24"/>
      <c r="C20" s="32"/>
      <c r="D20" s="27" t="str">
        <f>IFERROR(((B20*B19)+(C20*C19))/D19, "")</f>
        <v/>
      </c>
      <c r="E20" s="26"/>
    </row>
    <row r="21" spans="1:5" x14ac:dyDescent="0.25">
      <c r="A21" s="28" t="s">
        <v>12</v>
      </c>
      <c r="B21" s="29"/>
      <c r="C21" s="30"/>
      <c r="D21" s="31">
        <f>B21</f>
        <v>0</v>
      </c>
      <c r="E21" s="26"/>
    </row>
    <row r="22" spans="1:5" x14ac:dyDescent="0.25">
      <c r="A22" s="28" t="s">
        <v>13</v>
      </c>
      <c r="B22" s="24"/>
      <c r="C22" s="32"/>
      <c r="D22" s="25">
        <f>B22+C22</f>
        <v>0</v>
      </c>
      <c r="E22" s="26"/>
    </row>
    <row r="23" spans="1:5" ht="15.6" thickBot="1" x14ac:dyDescent="0.3">
      <c r="A23" s="33" t="s">
        <v>14</v>
      </c>
      <c r="B23" s="34" t="str">
        <f>IFERROR(B22/B19, "0")</f>
        <v>0</v>
      </c>
      <c r="C23" s="34" t="str">
        <f>IFERROR(C22/C19, "0")</f>
        <v>0</v>
      </c>
      <c r="D23" s="34" t="str">
        <f>IFERROR(D22/D19, "0")</f>
        <v>0</v>
      </c>
      <c r="E23" s="35"/>
    </row>
    <row r="24" spans="1:5" x14ac:dyDescent="0.25">
      <c r="A24" s="28" t="s">
        <v>17</v>
      </c>
      <c r="B24" s="44">
        <f>IF(B20=0,(0),(((B20-B11)/(B18-B9))*1000))</f>
        <v>0</v>
      </c>
      <c r="C24" s="44">
        <f>IF(C20=0,(0),(((C20-C11)/(C18-C9))*1000))</f>
        <v>0</v>
      </c>
      <c r="D24" s="44" t="str">
        <f>IFERROR(((D20-D11)/(D18-D9))*1000, " ")</f>
        <v xml:space="preserve"> </v>
      </c>
      <c r="E24" s="45"/>
    </row>
    <row r="25" spans="1:5" ht="15.6" thickBot="1" x14ac:dyDescent="0.3">
      <c r="A25" s="33" t="s">
        <v>18</v>
      </c>
      <c r="B25" s="46">
        <f>IFERROR(B20-(((B18-$B17)*B24)/1000), "")</f>
        <v>0</v>
      </c>
      <c r="C25" s="46">
        <f>IFERROR(C20-(((C18-$B17)*C24)/1000), "")</f>
        <v>0</v>
      </c>
      <c r="D25" s="46" t="str">
        <f>IFERROR(D20-(((D18-$B17)*D24)/1000), "")</f>
        <v/>
      </c>
      <c r="E25" s="47"/>
    </row>
    <row r="26" spans="1:5" ht="15.6" thickBot="1" x14ac:dyDescent="0.3">
      <c r="A26" s="2"/>
      <c r="B26" s="3"/>
      <c r="C26" s="3"/>
      <c r="D26" s="2"/>
      <c r="E26" s="3"/>
    </row>
    <row r="27" spans="1:5" ht="18" thickBot="1" x14ac:dyDescent="0.35">
      <c r="A27" s="48" t="s">
        <v>19</v>
      </c>
      <c r="B27" s="40">
        <v>43344</v>
      </c>
      <c r="C27" s="41"/>
      <c r="D27" s="41"/>
      <c r="E27" s="49" t="s">
        <v>20</v>
      </c>
    </row>
    <row r="28" spans="1:5" ht="15.6" x14ac:dyDescent="0.3">
      <c r="A28" s="19" t="s">
        <v>9</v>
      </c>
      <c r="B28" s="20"/>
      <c r="C28" s="43"/>
      <c r="D28" s="21" t="str">
        <f>IFERROR(((B28*B29)+(C28*C29))/D29, " ")</f>
        <v xml:space="preserve"> </v>
      </c>
      <c r="E28" s="22"/>
    </row>
    <row r="29" spans="1:5" ht="15.6" x14ac:dyDescent="0.3">
      <c r="A29" s="23" t="s">
        <v>10</v>
      </c>
      <c r="B29" s="24"/>
      <c r="C29" s="32"/>
      <c r="D29" s="25">
        <f>SUM(B29:C29)</f>
        <v>0</v>
      </c>
      <c r="E29" s="26"/>
    </row>
    <row r="30" spans="1:5" ht="15.6" x14ac:dyDescent="0.3">
      <c r="A30" s="23" t="s">
        <v>11</v>
      </c>
      <c r="B30" s="24"/>
      <c r="C30" s="32"/>
      <c r="D30" s="27" t="str">
        <f>IFERROR(((B30*B29)+(C30*C29))/D29, "")</f>
        <v/>
      </c>
      <c r="E30" s="26"/>
    </row>
    <row r="31" spans="1:5" x14ac:dyDescent="0.25">
      <c r="A31" s="28" t="s">
        <v>12</v>
      </c>
      <c r="B31" s="29"/>
      <c r="C31" s="30"/>
      <c r="D31" s="31">
        <f>B31</f>
        <v>0</v>
      </c>
      <c r="E31" s="26"/>
    </row>
    <row r="32" spans="1:5" x14ac:dyDescent="0.25">
      <c r="A32" s="28" t="s">
        <v>13</v>
      </c>
      <c r="B32" s="24"/>
      <c r="C32" s="32"/>
      <c r="D32" s="25">
        <f>B32+C32</f>
        <v>0</v>
      </c>
      <c r="E32" s="26"/>
    </row>
    <row r="33" spans="1:5" ht="15.6" thickBot="1" x14ac:dyDescent="0.3">
      <c r="A33" s="33" t="s">
        <v>14</v>
      </c>
      <c r="B33" s="34" t="str">
        <f>IFERROR(B32/B29, "0")</f>
        <v>0</v>
      </c>
      <c r="C33" s="34" t="str">
        <f>IFERROR(C32/C29, "0")</f>
        <v>0</v>
      </c>
      <c r="D33" s="34" t="str">
        <f>IFERROR(D32/D29, "0")</f>
        <v>0</v>
      </c>
      <c r="E33" s="35"/>
    </row>
    <row r="34" spans="1:5" x14ac:dyDescent="0.25">
      <c r="A34" s="28" t="s">
        <v>21</v>
      </c>
      <c r="B34" s="44">
        <f>IF(B30=0,(0),(((B30-B20)/(B28-B18))*1000))</f>
        <v>0</v>
      </c>
      <c r="C34" s="44">
        <f>IF(C30=0,(0),(((C30-C20)/(C28-C18))*1000))</f>
        <v>0</v>
      </c>
      <c r="D34" s="44" t="str">
        <f>IFERROR(((D30-D20)/(D28-D18))*1000, " ")</f>
        <v xml:space="preserve"> </v>
      </c>
      <c r="E34" s="45"/>
    </row>
    <row r="35" spans="1:5" ht="15.6" thickBot="1" x14ac:dyDescent="0.3">
      <c r="A35" s="33" t="s">
        <v>22</v>
      </c>
      <c r="B35" s="46">
        <f>IFERROR(B30-(((B28-$B27)*B34)/1000), "")</f>
        <v>0</v>
      </c>
      <c r="C35" s="46">
        <f>IFERROR(C30-(((C28-$B27)*C34)/1000), "")</f>
        <v>0</v>
      </c>
      <c r="D35" s="46" t="str">
        <f>IFERROR(D30-(((D28-$B27)*D34)/1000), "")</f>
        <v/>
      </c>
      <c r="E35" s="47"/>
    </row>
    <row r="36" spans="1:5" ht="15.6" thickBot="1" x14ac:dyDescent="0.3">
      <c r="A36" s="2"/>
      <c r="B36" s="3"/>
      <c r="C36" s="3"/>
      <c r="D36" s="2"/>
      <c r="E36" s="3"/>
    </row>
    <row r="37" spans="1:5" ht="18" thickBot="1" x14ac:dyDescent="0.35">
      <c r="A37" s="39" t="s">
        <v>23</v>
      </c>
      <c r="B37" s="40">
        <v>43405</v>
      </c>
      <c r="C37" s="41"/>
      <c r="D37" s="41"/>
      <c r="E37" s="49" t="s">
        <v>24</v>
      </c>
    </row>
    <row r="38" spans="1:5" ht="15.6" x14ac:dyDescent="0.3">
      <c r="A38" s="19" t="s">
        <v>9</v>
      </c>
      <c r="B38" s="20"/>
      <c r="C38" s="43"/>
      <c r="D38" s="21" t="str">
        <f>IFERROR(((B38*B39)+(C38*C39))/D39, " ")</f>
        <v xml:space="preserve"> </v>
      </c>
      <c r="E38" s="50"/>
    </row>
    <row r="39" spans="1:5" ht="15.6" x14ac:dyDescent="0.3">
      <c r="A39" s="23" t="s">
        <v>10</v>
      </c>
      <c r="B39" s="24"/>
      <c r="C39" s="32"/>
      <c r="D39" s="25">
        <f>SUM(B39:C39)</f>
        <v>0</v>
      </c>
      <c r="E39" s="51"/>
    </row>
    <row r="40" spans="1:5" ht="15.6" x14ac:dyDescent="0.3">
      <c r="A40" s="23" t="s">
        <v>11</v>
      </c>
      <c r="B40" s="24"/>
      <c r="C40" s="32"/>
      <c r="D40" s="27" t="str">
        <f>IFERROR(((B40*B39)+(C40*C39))/D39, "")</f>
        <v/>
      </c>
      <c r="E40" s="51"/>
    </row>
    <row r="41" spans="1:5" x14ac:dyDescent="0.25">
      <c r="A41" s="28" t="s">
        <v>12</v>
      </c>
      <c r="B41" s="29"/>
      <c r="C41" s="30"/>
      <c r="D41" s="31">
        <f>B41</f>
        <v>0</v>
      </c>
      <c r="E41" s="51"/>
    </row>
    <row r="42" spans="1:5" x14ac:dyDescent="0.25">
      <c r="A42" s="28" t="s">
        <v>13</v>
      </c>
      <c r="B42" s="24"/>
      <c r="C42" s="32"/>
      <c r="D42" s="25">
        <f>B42+C42</f>
        <v>0</v>
      </c>
      <c r="E42" s="51"/>
    </row>
    <row r="43" spans="1:5" ht="15.6" thickBot="1" x14ac:dyDescent="0.3">
      <c r="A43" s="33" t="s">
        <v>14</v>
      </c>
      <c r="B43" s="52" t="str">
        <f>IFERROR(B42/B39, "0")</f>
        <v>0</v>
      </c>
      <c r="C43" s="52" t="str">
        <f>IFERROR(C42/C39, "0")</f>
        <v>0</v>
      </c>
      <c r="D43" s="34" t="str">
        <f>IFERROR(D42/D39, "0")</f>
        <v>0</v>
      </c>
      <c r="E43" s="35"/>
    </row>
    <row r="44" spans="1:5" x14ac:dyDescent="0.25">
      <c r="A44" s="28" t="s">
        <v>25</v>
      </c>
      <c r="B44" s="53">
        <f>IF(B40=0,(0),(((B40-B30)/(B38-B28))*1000))</f>
        <v>0</v>
      </c>
      <c r="C44" s="53">
        <f>IF(C40=0,(0),(((C40-C30)/(C38-C28))*1000))</f>
        <v>0</v>
      </c>
      <c r="D44" s="44" t="str">
        <f>IFERROR(((D40-D30)/(D38-D28))*1000, " ")</f>
        <v xml:space="preserve"> </v>
      </c>
      <c r="E44" s="45"/>
    </row>
    <row r="45" spans="1:5" ht="15.6" thickBot="1" x14ac:dyDescent="0.3">
      <c r="A45" s="33" t="s">
        <v>26</v>
      </c>
      <c r="B45" s="54">
        <f>IFERROR(B40-(((B38-$B37)*B44)/1000), "")</f>
        <v>0</v>
      </c>
      <c r="C45" s="54">
        <f>IFERROR(C40-(((C38-$B37)*C44)/1000), "")</f>
        <v>0</v>
      </c>
      <c r="D45" s="46" t="str">
        <f>IFERROR(D40-(((D38-$B37)*D44)/1000), "")</f>
        <v/>
      </c>
      <c r="E45" s="47"/>
    </row>
    <row r="46" spans="1:5" ht="15.6" thickBot="1" x14ac:dyDescent="0.3">
      <c r="A46" s="2"/>
      <c r="B46" s="3"/>
      <c r="C46" s="3"/>
      <c r="D46" s="2"/>
      <c r="E46" s="3"/>
    </row>
    <row r="47" spans="1:5" ht="18" thickBot="1" x14ac:dyDescent="0.35">
      <c r="A47" s="48" t="s">
        <v>27</v>
      </c>
      <c r="B47" s="40">
        <v>43497</v>
      </c>
      <c r="C47" s="41"/>
      <c r="D47" s="41"/>
      <c r="E47" s="49" t="s">
        <v>28</v>
      </c>
    </row>
    <row r="48" spans="1:5" ht="15.6" x14ac:dyDescent="0.3">
      <c r="A48" s="19" t="s">
        <v>9</v>
      </c>
      <c r="B48" s="20"/>
      <c r="C48" s="43"/>
      <c r="D48" s="21" t="str">
        <f>IFERROR(((B48*B49)+(C48*C49))/D49, " ")</f>
        <v xml:space="preserve"> </v>
      </c>
      <c r="E48" s="50"/>
    </row>
    <row r="49" spans="1:5" ht="15.6" x14ac:dyDescent="0.3">
      <c r="A49" s="23" t="s">
        <v>10</v>
      </c>
      <c r="B49" s="24"/>
      <c r="C49" s="32"/>
      <c r="D49" s="25">
        <f>SUM(B49:C49)</f>
        <v>0</v>
      </c>
      <c r="E49" s="51"/>
    </row>
    <row r="50" spans="1:5" ht="15.6" x14ac:dyDescent="0.3">
      <c r="A50" s="23" t="s">
        <v>11</v>
      </c>
      <c r="B50" s="24"/>
      <c r="C50" s="32"/>
      <c r="D50" s="27" t="str">
        <f>IFERROR(((B50*B49)+(C50*C49))/D49, "")</f>
        <v/>
      </c>
      <c r="E50" s="51"/>
    </row>
    <row r="51" spans="1:5" x14ac:dyDescent="0.25">
      <c r="A51" s="28" t="s">
        <v>12</v>
      </c>
      <c r="B51" s="29"/>
      <c r="C51" s="30"/>
      <c r="D51" s="31">
        <f>B51</f>
        <v>0</v>
      </c>
      <c r="E51" s="51"/>
    </row>
    <row r="52" spans="1:5" x14ac:dyDescent="0.25">
      <c r="A52" s="28" t="s">
        <v>13</v>
      </c>
      <c r="B52" s="24"/>
      <c r="C52" s="32"/>
      <c r="D52" s="25">
        <f>B52+C52</f>
        <v>0</v>
      </c>
      <c r="E52" s="51"/>
    </row>
    <row r="53" spans="1:5" ht="15.6" thickBot="1" x14ac:dyDescent="0.3">
      <c r="A53" s="33" t="s">
        <v>14</v>
      </c>
      <c r="B53" s="34" t="str">
        <f>IFERROR(B52/B49, "0")</f>
        <v>0</v>
      </c>
      <c r="C53" s="34" t="str">
        <f>IFERROR(C52/C49, "0")</f>
        <v>0</v>
      </c>
      <c r="D53" s="34" t="str">
        <f>IFERROR(D52/D49, "0")</f>
        <v>0</v>
      </c>
      <c r="E53" s="35"/>
    </row>
    <row r="54" spans="1:5" x14ac:dyDescent="0.25">
      <c r="A54" s="28" t="s">
        <v>29</v>
      </c>
      <c r="B54" s="44">
        <f>IF(B50=0,(0),(((B50-B40)/(B48-B38))*1000))</f>
        <v>0</v>
      </c>
      <c r="C54" s="44">
        <f>IF(C50=0,(0),(((C50-C40)/(C48-C38))*1000))</f>
        <v>0</v>
      </c>
      <c r="D54" s="44" t="str">
        <f>IFERROR(((D50-D40)/(D48-D38))*1000, " ")</f>
        <v xml:space="preserve"> </v>
      </c>
      <c r="E54" s="45"/>
    </row>
    <row r="55" spans="1:5" ht="15.6" thickBot="1" x14ac:dyDescent="0.3">
      <c r="A55" s="55" t="s">
        <v>30</v>
      </c>
      <c r="B55" s="56">
        <f>IFERROR(B50-(((B48-$B47)*B54)/1000), "")</f>
        <v>0</v>
      </c>
      <c r="C55" s="57">
        <f>IFERROR(C50-(((C48-$B47)*C54)/1000), "")</f>
        <v>0</v>
      </c>
      <c r="D55" s="56" t="str">
        <f>IFERROR(D50-(((D48-$B47)*D54)/1000), "")</f>
        <v/>
      </c>
      <c r="E55" s="58"/>
    </row>
    <row r="56" spans="1:5" ht="15.6" thickBot="1" x14ac:dyDescent="0.3">
      <c r="A56" s="59" t="s">
        <v>31</v>
      </c>
      <c r="B56" s="60"/>
      <c r="C56" s="61"/>
      <c r="D56" s="62" t="str">
        <f>IFERROR(((B56*B49)+(C56*C49))/D49, "$")</f>
        <v>$</v>
      </c>
      <c r="E56" s="63"/>
    </row>
    <row r="57" spans="1:5" x14ac:dyDescent="0.25">
      <c r="A57" s="2"/>
      <c r="B57" s="3"/>
      <c r="C57" s="3"/>
      <c r="D57" s="3"/>
      <c r="E57" s="3"/>
    </row>
    <row r="58" spans="1:5" x14ac:dyDescent="0.25">
      <c r="A58" s="2"/>
      <c r="B58" s="3"/>
      <c r="C58" s="3"/>
      <c r="D58" s="3"/>
      <c r="E58" s="3"/>
    </row>
    <row r="59" spans="1:5" ht="18" thickBot="1" x14ac:dyDescent="0.35">
      <c r="A59" s="64" t="s">
        <v>32</v>
      </c>
      <c r="B59" s="3"/>
      <c r="C59" s="3"/>
      <c r="D59" s="65" t="s">
        <v>33</v>
      </c>
      <c r="E59" s="65" t="s">
        <v>6</v>
      </c>
    </row>
    <row r="60" spans="1:5" ht="17.399999999999999" x14ac:dyDescent="0.3">
      <c r="A60" s="66" t="s">
        <v>34</v>
      </c>
      <c r="B60" s="67"/>
      <c r="C60" s="67"/>
      <c r="D60" s="68" t="str">
        <f>D55</f>
        <v/>
      </c>
      <c r="E60" s="69">
        <f>E48</f>
        <v>0</v>
      </c>
    </row>
    <row r="61" spans="1:5" ht="18" thickBot="1" x14ac:dyDescent="0.35">
      <c r="A61" s="70" t="s">
        <v>35</v>
      </c>
      <c r="B61" s="71"/>
      <c r="C61" s="71"/>
      <c r="D61" s="72">
        <f>IF(D53=0,(""),(1-D53))</f>
        <v>1</v>
      </c>
      <c r="E61" s="73"/>
    </row>
    <row r="62" spans="1:5" ht="17.399999999999999" x14ac:dyDescent="0.3">
      <c r="A62" s="74"/>
      <c r="B62" s="75"/>
      <c r="C62" s="75"/>
      <c r="D62" s="76"/>
    </row>
    <row r="63" spans="1:5" ht="17.399999999999999" x14ac:dyDescent="0.3">
      <c r="A63" s="77"/>
      <c r="B63" s="75"/>
      <c r="C63" s="75"/>
      <c r="D63" s="76"/>
    </row>
    <row r="64" spans="1:5" ht="17.399999999999999" x14ac:dyDescent="0.3">
      <c r="A64" s="77"/>
      <c r="B64" s="75"/>
      <c r="C64" s="75"/>
      <c r="D64" s="76"/>
    </row>
    <row r="65" spans="1:6" ht="17.399999999999999" x14ac:dyDescent="0.3">
      <c r="A65" s="77"/>
      <c r="B65" s="75"/>
      <c r="C65" s="75"/>
      <c r="D65" s="76"/>
    </row>
    <row r="66" spans="1:6" ht="17.399999999999999" x14ac:dyDescent="0.3">
      <c r="A66" s="77"/>
      <c r="B66" s="75"/>
      <c r="C66" s="75"/>
      <c r="D66" s="76"/>
    </row>
    <row r="67" spans="1:6" ht="17.399999999999999" x14ac:dyDescent="0.3">
      <c r="A67" s="77"/>
      <c r="B67" s="75"/>
      <c r="C67" s="75"/>
      <c r="D67" s="76"/>
    </row>
    <row r="68" spans="1:6" ht="17.399999999999999" x14ac:dyDescent="0.3">
      <c r="A68" s="77"/>
      <c r="B68" s="75"/>
      <c r="C68" s="75"/>
      <c r="D68" s="77"/>
    </row>
    <row r="69" spans="1:6" ht="17.399999999999999" x14ac:dyDescent="0.3">
      <c r="A69" s="77"/>
      <c r="B69" s="75"/>
      <c r="C69" s="75"/>
      <c r="D69" s="77"/>
    </row>
    <row r="71" spans="1:6" ht="17.399999999999999" x14ac:dyDescent="0.3">
      <c r="A71" s="78"/>
    </row>
    <row r="76" spans="1:6" ht="15.6" thickBot="1" x14ac:dyDescent="0.3"/>
    <row r="77" spans="1:6" x14ac:dyDescent="0.25">
      <c r="A77" s="79" t="s">
        <v>36</v>
      </c>
      <c r="B77" s="80"/>
      <c r="C77" s="80"/>
      <c r="D77" s="80"/>
      <c r="E77" s="80"/>
      <c r="F77" s="81"/>
    </row>
    <row r="78" spans="1:6" x14ac:dyDescent="0.25">
      <c r="A78" s="82"/>
      <c r="B78" s="83"/>
      <c r="C78" s="83"/>
      <c r="D78" s="83"/>
      <c r="E78" s="83"/>
      <c r="F78" s="84"/>
    </row>
    <row r="79" spans="1:6" x14ac:dyDescent="0.25">
      <c r="A79" s="82"/>
      <c r="B79" s="83"/>
      <c r="C79" s="83"/>
      <c r="D79" s="83"/>
      <c r="E79" s="83"/>
      <c r="F79" s="84"/>
    </row>
    <row r="80" spans="1:6" x14ac:dyDescent="0.25">
      <c r="A80" s="82"/>
      <c r="B80" s="83"/>
      <c r="C80" s="83"/>
      <c r="D80" s="83"/>
      <c r="E80" s="83"/>
      <c r="F80" s="84"/>
    </row>
    <row r="81" spans="1:6" ht="15.6" thickBot="1" x14ac:dyDescent="0.3">
      <c r="A81" s="85"/>
      <c r="B81" s="86"/>
      <c r="C81" s="86"/>
      <c r="D81" s="86"/>
      <c r="E81" s="86"/>
      <c r="F81" s="87"/>
    </row>
  </sheetData>
  <pageMargins left="0.7" right="0.7" top="0.75" bottom="0.75" header="0.3" footer="0.3"/>
  <pageSetup paperSize="9" scale="60" orientation="portrait" r:id="rId1"/>
  <headerFooter>
    <oddFooter>&amp;CSupported by Sustainable Farming Fund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Replacements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MoffatI</dc:creator>
  <cp:lastModifiedBy>Rebecca</cp:lastModifiedBy>
  <dcterms:created xsi:type="dcterms:W3CDTF">2016-09-02T00:01:10Z</dcterms:created>
  <dcterms:modified xsi:type="dcterms:W3CDTF">2021-05-30T11:25:18Z</dcterms:modified>
</cp:coreProperties>
</file>